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D:\工作文件（安）\8、评奖评优2021级\三好学生\"/>
    </mc:Choice>
  </mc:AlternateContent>
  <xr:revisionPtr revIDLastSave="0" documentId="13_ncr:1_{AAD77D7F-9005-4D68-A004-EA6FE9EEF34A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三好学生" sheetId="1" r:id="rId1"/>
    <sheet name="优秀学生干部" sheetId="2" r:id="rId2"/>
    <sheet name="三好学生标兵" sheetId="3" r:id="rId3"/>
  </sheets>
  <definedNames>
    <definedName name="_xlnm._FilterDatabase" localSheetId="0" hidden="1">三好学生!$A$1:$X$1</definedName>
    <definedName name="_xlnm._FilterDatabase" localSheetId="1" hidden="1">优秀学生干部!$A$1:$R$1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" i="3" l="1"/>
  <c r="Q2" i="3" s="1"/>
  <c r="G2" i="3"/>
  <c r="R4" i="2"/>
  <c r="Q2" i="2"/>
  <c r="R2" i="2" s="1"/>
  <c r="Q4" i="2"/>
  <c r="Q3" i="2"/>
  <c r="R3" i="2" s="1"/>
  <c r="N2" i="2"/>
  <c r="N4" i="2"/>
  <c r="N3" i="2"/>
  <c r="G2" i="2"/>
  <c r="G4" i="2"/>
  <c r="G3" i="2"/>
  <c r="O3" i="1"/>
  <c r="O4" i="1"/>
  <c r="O5" i="1"/>
  <c r="O9" i="1"/>
  <c r="O6" i="1"/>
  <c r="O7" i="1"/>
  <c r="O10" i="1"/>
  <c r="O11" i="1"/>
  <c r="O8" i="1"/>
  <c r="O12" i="1"/>
  <c r="O14" i="1"/>
  <c r="O13" i="1"/>
  <c r="O18" i="1"/>
  <c r="O17" i="1"/>
  <c r="O15" i="1"/>
  <c r="O16" i="1"/>
  <c r="O19" i="1"/>
  <c r="O20" i="1"/>
  <c r="O21" i="1"/>
  <c r="O22" i="1"/>
  <c r="O23" i="1"/>
  <c r="O24" i="1"/>
  <c r="O25" i="1"/>
  <c r="O26" i="1"/>
  <c r="O27" i="1"/>
  <c r="O28" i="1"/>
  <c r="O29" i="1"/>
  <c r="O31" i="1"/>
  <c r="O30" i="1"/>
  <c r="O32" i="1"/>
  <c r="O33" i="1"/>
  <c r="O2" i="1"/>
  <c r="G2" i="1"/>
  <c r="L2" i="1"/>
  <c r="M2" i="1" s="1"/>
  <c r="G11" i="1"/>
  <c r="G33" i="1"/>
  <c r="G24" i="1"/>
  <c r="G9" i="1"/>
  <c r="G28" i="1"/>
  <c r="G3" i="1"/>
  <c r="G20" i="1"/>
  <c r="G8" i="1"/>
  <c r="G10" i="1"/>
  <c r="G31" i="1"/>
  <c r="G27" i="1"/>
  <c r="G25" i="1"/>
  <c r="G16" i="1"/>
  <c r="G18" i="1"/>
  <c r="G32" i="1"/>
  <c r="G21" i="1"/>
  <c r="G19" i="1"/>
  <c r="G4" i="1"/>
  <c r="G15" i="1"/>
  <c r="G5" i="1"/>
  <c r="G7" i="1"/>
  <c r="G23" i="1"/>
  <c r="G12" i="1"/>
  <c r="G29" i="1"/>
  <c r="G14" i="1"/>
  <c r="G6" i="1"/>
  <c r="G26" i="1"/>
  <c r="G30" i="1"/>
  <c r="G17" i="1"/>
  <c r="G13" i="1"/>
  <c r="G22" i="1"/>
  <c r="L11" i="1"/>
  <c r="M11" i="1" s="1"/>
  <c r="L33" i="1"/>
  <c r="M33" i="1" s="1"/>
  <c r="L24" i="1"/>
  <c r="M24" i="1" s="1"/>
  <c r="L9" i="1"/>
  <c r="M9" i="1" s="1"/>
  <c r="L28" i="1"/>
  <c r="M28" i="1" s="1"/>
  <c r="L3" i="1"/>
  <c r="M3" i="1" s="1"/>
  <c r="L20" i="1"/>
  <c r="M20" i="1" s="1"/>
  <c r="L8" i="1"/>
  <c r="M8" i="1" s="1"/>
  <c r="L10" i="1"/>
  <c r="M10" i="1" s="1"/>
  <c r="L31" i="1"/>
  <c r="M31" i="1" s="1"/>
  <c r="L27" i="1"/>
  <c r="M27" i="1" s="1"/>
  <c r="L25" i="1"/>
  <c r="M25" i="1" s="1"/>
  <c r="L16" i="1"/>
  <c r="M16" i="1" s="1"/>
  <c r="L18" i="1"/>
  <c r="M18" i="1" s="1"/>
  <c r="L32" i="1"/>
  <c r="M32" i="1" s="1"/>
  <c r="L21" i="1"/>
  <c r="M21" i="1" s="1"/>
  <c r="L19" i="1"/>
  <c r="M19" i="1" s="1"/>
  <c r="L4" i="1"/>
  <c r="M4" i="1" s="1"/>
  <c r="L15" i="1"/>
  <c r="M15" i="1" s="1"/>
  <c r="L5" i="1"/>
  <c r="M5" i="1" s="1"/>
  <c r="L7" i="1"/>
  <c r="M7" i="1" s="1"/>
  <c r="L23" i="1"/>
  <c r="M23" i="1" s="1"/>
  <c r="L12" i="1"/>
  <c r="M12" i="1" s="1"/>
  <c r="L29" i="1"/>
  <c r="M29" i="1" s="1"/>
  <c r="L14" i="1"/>
  <c r="M14" i="1" s="1"/>
  <c r="L6" i="1"/>
  <c r="M6" i="1" s="1"/>
  <c r="L26" i="1"/>
  <c r="M26" i="1" s="1"/>
  <c r="L30" i="1"/>
  <c r="M30" i="1" s="1"/>
  <c r="L17" i="1"/>
  <c r="M17" i="1" s="1"/>
  <c r="L13" i="1"/>
  <c r="M13" i="1" s="1"/>
  <c r="L22" i="1"/>
  <c r="M22" i="1" s="1"/>
  <c r="Q2" i="1" l="1"/>
  <c r="Q26" i="1"/>
  <c r="Q16" i="1"/>
  <c r="Q11" i="1"/>
  <c r="Q28" i="1"/>
  <c r="Q20" i="1"/>
  <c r="Q12" i="1"/>
  <c r="Q4" i="1"/>
  <c r="Q27" i="1"/>
  <c r="Q19" i="1"/>
  <c r="Q8" i="1"/>
  <c r="Q3" i="1"/>
  <c r="Q33" i="1"/>
  <c r="Q25" i="1"/>
  <c r="Q15" i="1"/>
  <c r="Q10" i="1"/>
  <c r="Q32" i="1"/>
  <c r="Q24" i="1"/>
  <c r="Q17" i="1"/>
  <c r="Q7" i="1"/>
  <c r="Q30" i="1"/>
  <c r="Q23" i="1"/>
  <c r="Q18" i="1"/>
  <c r="Q6" i="1"/>
  <c r="Q31" i="1"/>
  <c r="Q22" i="1"/>
  <c r="Q13" i="1"/>
  <c r="Q9" i="1"/>
  <c r="Q29" i="1"/>
  <c r="Q21" i="1"/>
  <c r="Q14" i="1"/>
  <c r="Q5" i="1"/>
</calcChain>
</file>

<file path=xl/sharedStrings.xml><?xml version="1.0" encoding="utf-8"?>
<sst xmlns="http://schemas.openxmlformats.org/spreadsheetml/2006/main" count="314" uniqueCount="180">
  <si>
    <t>序号</t>
  </si>
  <si>
    <t>申请荣誉</t>
  </si>
  <si>
    <t>学号</t>
  </si>
  <si>
    <t>姓名</t>
  </si>
  <si>
    <t>卫生分</t>
  </si>
  <si>
    <t>体育成绩（上/下）</t>
  </si>
  <si>
    <t>素质分</t>
  </si>
  <si>
    <t>班级投票（赞成人数/班级总人数）</t>
  </si>
  <si>
    <t>郜瑞颍</t>
  </si>
  <si>
    <t>18/23</t>
  </si>
  <si>
    <t>G1121108</t>
  </si>
  <si>
    <t>陈曦蕾</t>
  </si>
  <si>
    <t>19/23</t>
  </si>
  <si>
    <t>G1121109</t>
  </si>
  <si>
    <t>24/24</t>
  </si>
  <si>
    <t>李晓博</t>
  </si>
  <si>
    <t>20/23</t>
  </si>
  <si>
    <t>刘恋</t>
  </si>
  <si>
    <t>90/100</t>
  </si>
  <si>
    <t>李瑞茹</t>
  </si>
  <si>
    <t>21/24</t>
  </si>
  <si>
    <t>赵浩然</t>
  </si>
  <si>
    <t>G1121209</t>
  </si>
  <si>
    <t>龚昱淳</t>
  </si>
  <si>
    <t>27/29</t>
  </si>
  <si>
    <t>G1121206</t>
  </si>
  <si>
    <t>施喆</t>
  </si>
  <si>
    <t>25/29</t>
  </si>
  <si>
    <t>G1121221</t>
  </si>
  <si>
    <t>杨新雄</t>
  </si>
  <si>
    <t>G1121212</t>
  </si>
  <si>
    <t>G1121218</t>
  </si>
  <si>
    <t>陈哲宇</t>
  </si>
  <si>
    <t>26/29</t>
  </si>
  <si>
    <t>G1121210</t>
  </si>
  <si>
    <t>路英杰</t>
  </si>
  <si>
    <t>G1121312</t>
  </si>
  <si>
    <t>秦政旭</t>
  </si>
  <si>
    <t>30/30</t>
  </si>
  <si>
    <t>G1121330</t>
  </si>
  <si>
    <t>张凯</t>
  </si>
  <si>
    <t>G1121303</t>
  </si>
  <si>
    <t>桂群格</t>
  </si>
  <si>
    <t>G1121310</t>
  </si>
  <si>
    <t>努尔特列克·阿布德哈斯木</t>
  </si>
  <si>
    <t>G1121315</t>
  </si>
  <si>
    <t>韦霄龙</t>
  </si>
  <si>
    <t>三好学生</t>
  </si>
  <si>
    <t>宋逸凡</t>
  </si>
  <si>
    <t>24/28</t>
  </si>
  <si>
    <t>郑业兴</t>
  </si>
  <si>
    <t>郭小喆</t>
  </si>
  <si>
    <t>谢祥鑫</t>
  </si>
  <si>
    <t>崔津赫</t>
  </si>
  <si>
    <t>优秀学生干部</t>
  </si>
  <si>
    <t>陈新旸</t>
  </si>
  <si>
    <t>郑俊杰</t>
  </si>
  <si>
    <t>93/94</t>
  </si>
  <si>
    <t>28/28</t>
  </si>
  <si>
    <t>G1121501</t>
  </si>
  <si>
    <t>卜盈月</t>
  </si>
  <si>
    <t>G1121505</t>
  </si>
  <si>
    <t>王钰嘉</t>
  </si>
  <si>
    <t>G1121514</t>
  </si>
  <si>
    <t>王泽华</t>
  </si>
  <si>
    <t>27/28</t>
  </si>
  <si>
    <t>G1121516</t>
  </si>
  <si>
    <t>周承旭</t>
  </si>
  <si>
    <t>G1121610</t>
  </si>
  <si>
    <t>江佳斌</t>
  </si>
  <si>
    <t>18/28人</t>
  </si>
  <si>
    <t>G1121624</t>
  </si>
  <si>
    <t>毛杰</t>
  </si>
  <si>
    <t>19/28人</t>
  </si>
  <si>
    <t>G1121622</t>
  </si>
  <si>
    <t>刘华清</t>
  </si>
  <si>
    <t>10/28人</t>
  </si>
  <si>
    <t>G1121627</t>
  </si>
  <si>
    <t>郑文烨</t>
  </si>
  <si>
    <t>26/28人</t>
  </si>
  <si>
    <t>G1121601</t>
  </si>
  <si>
    <t>陈禹含</t>
  </si>
  <si>
    <t>23/28人</t>
  </si>
  <si>
    <t>G1121604</t>
  </si>
  <si>
    <t>杨浴晖</t>
  </si>
  <si>
    <t>24/28人</t>
  </si>
  <si>
    <t>G1121606</t>
  </si>
  <si>
    <t>翁雪如</t>
  </si>
  <si>
    <t>87/92</t>
  </si>
  <si>
    <t>25/28</t>
  </si>
  <si>
    <t>26/28</t>
  </si>
  <si>
    <t>88/94</t>
  </si>
  <si>
    <t>G1121407</t>
  </si>
  <si>
    <t>G1121426</t>
  </si>
  <si>
    <t>G1121405</t>
  </si>
  <si>
    <t>G1121417</t>
  </si>
  <si>
    <t>G1121409</t>
  </si>
  <si>
    <t>G1121429</t>
  </si>
  <si>
    <t>G1121104</t>
  </si>
  <si>
    <t>G1121105</t>
  </si>
  <si>
    <t>G1121103</t>
  </si>
  <si>
    <t>G1121107</t>
  </si>
  <si>
    <t>G1121116</t>
  </si>
  <si>
    <t>G1121403</t>
    <phoneticPr fontId="1" type="noConversion"/>
  </si>
  <si>
    <t>84.359</t>
  </si>
  <si>
    <t>86.141</t>
  </si>
  <si>
    <t>80.1346</t>
  </si>
  <si>
    <t>90.0321</t>
  </si>
  <si>
    <t>88.7308</t>
  </si>
  <si>
    <t>93.2692</t>
  </si>
  <si>
    <t>83.0833</t>
  </si>
  <si>
    <t>82.7949</t>
  </si>
  <si>
    <t>86.4359</t>
  </si>
  <si>
    <t>81.0513</t>
  </si>
  <si>
    <t>89.0705</t>
  </si>
  <si>
    <t>87.9936</t>
  </si>
  <si>
    <t>86.2244</t>
  </si>
  <si>
    <t>86.8846</t>
  </si>
  <si>
    <t>84.32</t>
  </si>
  <si>
    <t>92.0064</t>
  </si>
  <si>
    <t>85.7308</t>
  </si>
  <si>
    <t>85.7244</t>
  </si>
  <si>
    <t>83.8782</t>
  </si>
  <si>
    <t>88.5705</t>
  </si>
  <si>
    <t>85.9038</t>
  </si>
  <si>
    <t>91.3141</t>
  </si>
  <si>
    <t>84.2821</t>
  </si>
  <si>
    <t>87.8013</t>
  </si>
  <si>
    <t>88.1154</t>
  </si>
  <si>
    <t>87.4359</t>
  </si>
  <si>
    <t>89.2179</t>
  </si>
  <si>
    <t>88.359</t>
  </si>
  <si>
    <t>85.6603</t>
  </si>
  <si>
    <t>86.9231</t>
  </si>
  <si>
    <t>83.8974</t>
  </si>
  <si>
    <t>87.3013</t>
  </si>
  <si>
    <t>88.2095</t>
  </si>
  <si>
    <t>83.5641</t>
  </si>
  <si>
    <t>87.7692</t>
  </si>
  <si>
    <t>85.0256</t>
  </si>
  <si>
    <t>分流专业绩点</t>
    <phoneticPr fontId="1" type="noConversion"/>
  </si>
  <si>
    <t>首修总平均分</t>
    <phoneticPr fontId="1" type="noConversion"/>
  </si>
  <si>
    <t>卫生分成绩</t>
    <phoneticPr fontId="1" type="noConversion"/>
  </si>
  <si>
    <t>体育成绩上</t>
    <phoneticPr fontId="1" type="noConversion"/>
  </si>
  <si>
    <t>体育成绩下</t>
    <phoneticPr fontId="1" type="noConversion"/>
  </si>
  <si>
    <t>素质分核对</t>
    <phoneticPr fontId="1" type="noConversion"/>
  </si>
  <si>
    <t>91</t>
  </si>
  <si>
    <t>80</t>
  </si>
  <si>
    <t>90</t>
  </si>
  <si>
    <t>100</t>
  </si>
  <si>
    <t>87</t>
  </si>
  <si>
    <t>93</t>
  </si>
  <si>
    <t>蒋劼成</t>
    <phoneticPr fontId="1" type="noConversion"/>
  </si>
  <si>
    <t>89</t>
  </si>
  <si>
    <t>84</t>
  </si>
  <si>
    <t>86</t>
  </si>
  <si>
    <t>94</t>
  </si>
  <si>
    <t>96</t>
  </si>
  <si>
    <t>83</t>
  </si>
  <si>
    <t>王宏阳</t>
    <phoneticPr fontId="1" type="noConversion"/>
  </si>
  <si>
    <t>99</t>
  </si>
  <si>
    <t>82</t>
  </si>
  <si>
    <t>92</t>
  </si>
  <si>
    <t>98</t>
  </si>
  <si>
    <t>88</t>
  </si>
  <si>
    <t>95</t>
  </si>
  <si>
    <t>81</t>
  </si>
  <si>
    <t>体育平均分</t>
    <phoneticPr fontId="1" type="noConversion"/>
  </si>
  <si>
    <t>素质分规格化</t>
    <phoneticPr fontId="1" type="noConversion"/>
  </si>
  <si>
    <t>体育分规格化</t>
    <phoneticPr fontId="1" type="noConversion"/>
  </si>
  <si>
    <t>平均分规格化</t>
    <phoneticPr fontId="1" type="noConversion"/>
  </si>
  <si>
    <t>总分</t>
    <phoneticPr fontId="1" type="noConversion"/>
  </si>
  <si>
    <t>三好学生</t>
    <phoneticPr fontId="1" type="noConversion"/>
  </si>
  <si>
    <t>优秀学生干部</t>
    <phoneticPr fontId="1" type="noConversion"/>
  </si>
  <si>
    <t>三好学生标兵</t>
    <phoneticPr fontId="1" type="noConversion"/>
  </si>
  <si>
    <t>体育平均分规格化</t>
    <phoneticPr fontId="1" type="noConversion"/>
  </si>
  <si>
    <t>推荐申报东南大学三好学生</t>
    <phoneticPr fontId="1" type="noConversion"/>
  </si>
  <si>
    <t>素质分</t>
    <phoneticPr fontId="1" type="noConversion"/>
  </si>
  <si>
    <t>推荐申报东南大学优秀学生干部</t>
    <phoneticPr fontId="1" type="noConversion"/>
  </si>
  <si>
    <t>推荐申报东南大学三好学生标兵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</si>
</sst>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6">
    <font>
      <sz val="11"/>
      <color indexed="8"/>
      <name val="宋体"/>
      <charset val="134"/>
    </font>
    <font>
      <sz val="9"/>
      <name val="宋体"/>
      <family val="3"/>
      <charset val="134"/>
    </font>
    <font>
      <sz val="11"/>
      <name val="宋体"/>
      <family val="3"/>
      <charset val="134"/>
    </font>
    <font>
      <sz val="11"/>
      <color indexed="8"/>
      <name val="宋体"/>
      <family val="3"/>
      <charset val="134"/>
    </font>
    <font>
      <sz val="9"/>
      <color indexed="8"/>
      <name val="SimSun"/>
      <charset val="134"/>
    </font>
    <font>
      <sz val="10"/>
      <color theme="1"/>
      <name val="宋体"/>
      <family val="3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6"/>
        <bgColor indexed="64"/>
      </patternFill>
    </fill>
    <fill>
      <patternFill patternType="solid">
        <fgColor theme="6"/>
        <bgColor indexed="9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 applyAlignment="1"/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58" fontId="2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/>
    </xf>
    <xf numFmtId="176" fontId="5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2" borderId="0" xfId="0" applyFill="1" applyAlignment="1"/>
    <xf numFmtId="49" fontId="2" fillId="2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0" fillId="0" borderId="0" xfId="0" applyBorder="1" applyAlignment="1"/>
    <xf numFmtId="0" fontId="2" fillId="5" borderId="1" xfId="0" applyFont="1" applyFill="1" applyBorder="1" applyAlignment="1">
      <alignment horizontal="center" vertical="center"/>
    </xf>
    <xf numFmtId="49" fontId="2" fillId="5" borderId="1" xfId="0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176" fontId="5" fillId="5" borderId="1" xfId="0" applyNumberFormat="1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 wrapText="1"/>
    </xf>
    <xf numFmtId="0" fontId="0" fillId="5" borderId="0" xfId="0" applyFill="1" applyAlignment="1"/>
    <xf numFmtId="49" fontId="3" fillId="5" borderId="1" xfId="0" applyNumberFormat="1" applyFont="1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3" fillId="5" borderId="0" xfId="0" applyFont="1" applyFill="1" applyAlignment="1"/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34"/>
  <sheetViews>
    <sheetView topLeftCell="A4" zoomScale="115" zoomScaleNormal="115" workbookViewId="0">
      <selection activeCell="D16" sqref="D16"/>
    </sheetView>
  </sheetViews>
  <sheetFormatPr defaultColWidth="9" defaultRowHeight="13.5"/>
  <cols>
    <col min="2" max="2" width="23.5" bestFit="1" customWidth="1"/>
    <col min="3" max="3" width="9.5" bestFit="1" customWidth="1"/>
    <col min="4" max="4" width="25.5" bestFit="1" customWidth="1"/>
    <col min="5" max="5" width="14.625" customWidth="1"/>
    <col min="6" max="6" width="13.625" customWidth="1"/>
    <col min="7" max="7" width="12.875" customWidth="1"/>
    <col min="8" max="9" width="11.125" customWidth="1"/>
    <col min="10" max="10" width="11" bestFit="1" customWidth="1"/>
    <col min="11" max="12" width="15" bestFit="1" customWidth="1"/>
    <col min="13" max="13" width="18.5" customWidth="1"/>
    <col min="14" max="14" width="11.5" customWidth="1"/>
    <col min="15" max="15" width="13" bestFit="1" customWidth="1"/>
    <col min="16" max="16" width="16.875" customWidth="1"/>
    <col min="18" max="18" width="25.5" bestFit="1" customWidth="1"/>
  </cols>
  <sheetData>
    <row r="1" spans="1:18" ht="27">
      <c r="A1" s="1" t="s">
        <v>0</v>
      </c>
      <c r="B1" s="1" t="s">
        <v>1</v>
      </c>
      <c r="C1" s="1" t="s">
        <v>2</v>
      </c>
      <c r="D1" s="1" t="s">
        <v>3</v>
      </c>
      <c r="E1" s="1" t="s">
        <v>140</v>
      </c>
      <c r="F1" s="1" t="s">
        <v>141</v>
      </c>
      <c r="G1" s="1" t="s">
        <v>170</v>
      </c>
      <c r="H1" s="1" t="s">
        <v>4</v>
      </c>
      <c r="I1" s="1" t="s">
        <v>142</v>
      </c>
      <c r="J1" s="1" t="s">
        <v>143</v>
      </c>
      <c r="K1" s="1" t="s">
        <v>144</v>
      </c>
      <c r="L1" s="1" t="s">
        <v>167</v>
      </c>
      <c r="M1" s="1" t="s">
        <v>175</v>
      </c>
      <c r="N1" s="1" t="s">
        <v>177</v>
      </c>
      <c r="O1" s="9" t="s">
        <v>168</v>
      </c>
      <c r="P1" s="25" t="s">
        <v>7</v>
      </c>
      <c r="Q1" s="9" t="s">
        <v>171</v>
      </c>
    </row>
    <row r="2" spans="1:18" s="21" customFormat="1">
      <c r="A2" s="16">
        <v>1</v>
      </c>
      <c r="B2" s="16" t="s">
        <v>172</v>
      </c>
      <c r="C2" s="17" t="s">
        <v>66</v>
      </c>
      <c r="D2" s="16" t="s">
        <v>67</v>
      </c>
      <c r="E2" s="18">
        <v>3.6236999999999999</v>
      </c>
      <c r="F2" s="18" t="s">
        <v>132</v>
      </c>
      <c r="G2" s="18">
        <f>F2*0.8</f>
        <v>68.528240000000011</v>
      </c>
      <c r="H2" s="16">
        <v>91.5</v>
      </c>
      <c r="I2" s="19">
        <v>91.5</v>
      </c>
      <c r="J2" s="20" t="s">
        <v>147</v>
      </c>
      <c r="K2" s="16">
        <v>88</v>
      </c>
      <c r="L2" s="16">
        <f>(J2+K2)/2</f>
        <v>84</v>
      </c>
      <c r="M2" s="16">
        <f>L2*0.05</f>
        <v>4.2</v>
      </c>
      <c r="N2" s="16">
        <v>64</v>
      </c>
      <c r="O2" s="23">
        <f>N2*100/64*0.15</f>
        <v>15</v>
      </c>
      <c r="P2" s="16" t="s">
        <v>58</v>
      </c>
      <c r="Q2" s="23">
        <f>O2+M2+G2</f>
        <v>87.728240000000014</v>
      </c>
      <c r="R2" s="26" t="s">
        <v>176</v>
      </c>
    </row>
    <row r="3" spans="1:18" s="21" customFormat="1">
      <c r="A3" s="16">
        <v>2</v>
      </c>
      <c r="B3" s="16" t="s">
        <v>172</v>
      </c>
      <c r="C3" s="17" t="s">
        <v>25</v>
      </c>
      <c r="D3" s="16" t="s">
        <v>26</v>
      </c>
      <c r="E3" s="18">
        <v>3.2038000000000002</v>
      </c>
      <c r="F3" s="18" t="s">
        <v>111</v>
      </c>
      <c r="G3" s="18">
        <f>F3*0.8</f>
        <v>66.235920000000007</v>
      </c>
      <c r="H3" s="16">
        <v>93</v>
      </c>
      <c r="I3" s="19">
        <v>94.1</v>
      </c>
      <c r="J3" s="20" t="s">
        <v>156</v>
      </c>
      <c r="K3" s="20" t="s">
        <v>149</v>
      </c>
      <c r="L3" s="16">
        <f>(J3+K3)/2</f>
        <v>97</v>
      </c>
      <c r="M3" s="16">
        <f>L3*0.05</f>
        <v>4.8500000000000005</v>
      </c>
      <c r="N3" s="16">
        <v>62</v>
      </c>
      <c r="O3" s="23">
        <f>N3*100/64*0.15</f>
        <v>14.53125</v>
      </c>
      <c r="P3" s="16" t="s">
        <v>27</v>
      </c>
      <c r="Q3" s="23">
        <f>O3+M3+G3</f>
        <v>85.617170000000016</v>
      </c>
      <c r="R3" s="26" t="s">
        <v>176</v>
      </c>
    </row>
    <row r="4" spans="1:18" s="21" customFormat="1">
      <c r="A4" s="16">
        <v>3</v>
      </c>
      <c r="B4" s="16" t="s">
        <v>47</v>
      </c>
      <c r="C4" s="22" t="s">
        <v>94</v>
      </c>
      <c r="D4" s="16" t="s">
        <v>51</v>
      </c>
      <c r="E4" s="18">
        <v>3.9127999999999998</v>
      </c>
      <c r="F4" s="18" t="s">
        <v>123</v>
      </c>
      <c r="G4" s="18">
        <f>F4*0.8</f>
        <v>70.856399999999994</v>
      </c>
      <c r="H4" s="16">
        <v>95.5</v>
      </c>
      <c r="I4" s="19">
        <v>95.5</v>
      </c>
      <c r="J4" s="18" t="s">
        <v>164</v>
      </c>
      <c r="K4" s="18" t="s">
        <v>166</v>
      </c>
      <c r="L4" s="16">
        <f>(J4+K4)/2</f>
        <v>84.5</v>
      </c>
      <c r="M4" s="16">
        <f>L4*0.05</f>
        <v>4.2250000000000005</v>
      </c>
      <c r="N4" s="16">
        <v>35</v>
      </c>
      <c r="O4" s="23">
        <f>N4*100/64*0.15</f>
        <v>8.203125</v>
      </c>
      <c r="P4" s="16" t="s">
        <v>49</v>
      </c>
      <c r="Q4" s="23">
        <f>O4+M4+G4</f>
        <v>83.284525000000002</v>
      </c>
      <c r="R4" s="26" t="s">
        <v>176</v>
      </c>
    </row>
    <row r="5" spans="1:18" s="21" customFormat="1">
      <c r="A5" s="16">
        <v>4</v>
      </c>
      <c r="B5" s="16" t="s">
        <v>47</v>
      </c>
      <c r="C5" s="22" t="s">
        <v>95</v>
      </c>
      <c r="D5" s="16" t="s">
        <v>53</v>
      </c>
      <c r="E5" s="18">
        <v>3.3845999999999998</v>
      </c>
      <c r="F5" s="18" t="s">
        <v>126</v>
      </c>
      <c r="G5" s="18">
        <f>F5*0.8</f>
        <v>67.42568</v>
      </c>
      <c r="H5" s="16">
        <v>92.8</v>
      </c>
      <c r="I5" s="19">
        <v>92.75</v>
      </c>
      <c r="J5" s="18" t="s">
        <v>165</v>
      </c>
      <c r="K5" s="20" t="s">
        <v>149</v>
      </c>
      <c r="L5" s="16">
        <f>(J5+K5)/2</f>
        <v>97.5</v>
      </c>
      <c r="M5" s="16">
        <f>L5*0.05</f>
        <v>4.875</v>
      </c>
      <c r="N5" s="16">
        <v>45</v>
      </c>
      <c r="O5" s="23">
        <f>N5*100/64*0.15</f>
        <v>10.546875</v>
      </c>
      <c r="P5" s="16" t="s">
        <v>90</v>
      </c>
      <c r="Q5" s="23">
        <f>O5+M5+G5</f>
        <v>82.847555</v>
      </c>
      <c r="R5" s="26" t="s">
        <v>176</v>
      </c>
    </row>
    <row r="6" spans="1:18" s="21" customFormat="1">
      <c r="A6" s="16">
        <v>5</v>
      </c>
      <c r="B6" s="16" t="s">
        <v>172</v>
      </c>
      <c r="C6" s="17" t="s">
        <v>83</v>
      </c>
      <c r="D6" s="16" t="s">
        <v>84</v>
      </c>
      <c r="E6" s="18">
        <v>3.3896999999999999</v>
      </c>
      <c r="F6" s="18" t="s">
        <v>134</v>
      </c>
      <c r="G6" s="18">
        <f>F6*0.8</f>
        <v>67.117920000000012</v>
      </c>
      <c r="H6" s="16">
        <v>94.5</v>
      </c>
      <c r="I6" s="19">
        <v>94.5</v>
      </c>
      <c r="J6" s="20" t="s">
        <v>150</v>
      </c>
      <c r="K6" s="20" t="s">
        <v>148</v>
      </c>
      <c r="L6" s="16">
        <f>(J6+K6)/2</f>
        <v>88.5</v>
      </c>
      <c r="M6" s="16">
        <f>L6*0.05</f>
        <v>4.4249999999999998</v>
      </c>
      <c r="N6" s="16">
        <v>43</v>
      </c>
      <c r="O6" s="23">
        <f>N6*100/64*0.15</f>
        <v>10.078125</v>
      </c>
      <c r="P6" s="16" t="s">
        <v>85</v>
      </c>
      <c r="Q6" s="23">
        <f>O6+M6+G6</f>
        <v>81.621045000000009</v>
      </c>
      <c r="R6" s="26" t="s">
        <v>176</v>
      </c>
    </row>
    <row r="7" spans="1:18" s="21" customFormat="1">
      <c r="A7" s="16">
        <v>6</v>
      </c>
      <c r="B7" s="16" t="s">
        <v>47</v>
      </c>
      <c r="C7" s="22" t="s">
        <v>93</v>
      </c>
      <c r="D7" s="16" t="s">
        <v>50</v>
      </c>
      <c r="E7" s="18">
        <v>3.8435999999999999</v>
      </c>
      <c r="F7" s="18" t="s">
        <v>127</v>
      </c>
      <c r="G7" s="18">
        <f>F7*0.8</f>
        <v>70.241039999999998</v>
      </c>
      <c r="H7" s="16">
        <v>95.25</v>
      </c>
      <c r="I7" s="19">
        <v>95.25</v>
      </c>
      <c r="J7" s="20" t="s">
        <v>154</v>
      </c>
      <c r="K7" s="20" t="s">
        <v>148</v>
      </c>
      <c r="L7" s="16">
        <f>(J7+K7)/2</f>
        <v>87</v>
      </c>
      <c r="M7" s="16">
        <f>L7*0.05</f>
        <v>4.3500000000000005</v>
      </c>
      <c r="N7" s="16">
        <v>28</v>
      </c>
      <c r="O7" s="23">
        <f>N7*100/64*0.15</f>
        <v>6.5625</v>
      </c>
      <c r="P7" s="16" t="s">
        <v>89</v>
      </c>
      <c r="Q7" s="23">
        <f>O7+M7+G7</f>
        <v>81.153539999999992</v>
      </c>
      <c r="R7" s="26" t="s">
        <v>176</v>
      </c>
    </row>
    <row r="8" spans="1:18" s="21" customFormat="1">
      <c r="A8" s="16">
        <v>7</v>
      </c>
      <c r="B8" s="16" t="s">
        <v>172</v>
      </c>
      <c r="C8" s="17" t="s">
        <v>34</v>
      </c>
      <c r="D8" s="16" t="s">
        <v>35</v>
      </c>
      <c r="E8" s="18">
        <v>3.1730999999999998</v>
      </c>
      <c r="F8" s="18" t="s">
        <v>113</v>
      </c>
      <c r="G8" s="18">
        <f>F8*0.8</f>
        <v>64.841040000000007</v>
      </c>
      <c r="H8" s="16">
        <v>93.2</v>
      </c>
      <c r="I8" s="19">
        <v>93.15</v>
      </c>
      <c r="J8" s="20" t="s">
        <v>157</v>
      </c>
      <c r="K8" s="20" t="s">
        <v>149</v>
      </c>
      <c r="L8" s="16">
        <f>(J8+K8)/2</f>
        <v>98</v>
      </c>
      <c r="M8" s="16">
        <f>L8*0.05</f>
        <v>4.9000000000000004</v>
      </c>
      <c r="N8" s="16">
        <v>48</v>
      </c>
      <c r="O8" s="23">
        <f>N8*100/64*0.15</f>
        <v>11.25</v>
      </c>
      <c r="P8" s="16" t="s">
        <v>27</v>
      </c>
      <c r="Q8" s="23">
        <f>O8+M8+G8</f>
        <v>80.991039999999998</v>
      </c>
      <c r="R8" s="26" t="s">
        <v>176</v>
      </c>
    </row>
    <row r="9" spans="1:18" s="21" customFormat="1">
      <c r="A9" s="16">
        <v>8</v>
      </c>
      <c r="B9" s="16" t="s">
        <v>172</v>
      </c>
      <c r="C9" s="17" t="s">
        <v>13</v>
      </c>
      <c r="D9" s="16" t="s">
        <v>152</v>
      </c>
      <c r="E9" s="18">
        <v>4.3571</v>
      </c>
      <c r="F9" s="18" t="s">
        <v>109</v>
      </c>
      <c r="G9" s="18">
        <f>F9*0.8</f>
        <v>74.615359999999995</v>
      </c>
      <c r="H9" s="16">
        <v>93.85</v>
      </c>
      <c r="I9" s="19">
        <v>93.85</v>
      </c>
      <c r="J9" s="18" t="s">
        <v>150</v>
      </c>
      <c r="K9" s="23">
        <v>93</v>
      </c>
      <c r="L9" s="16">
        <f>(J9+K9)/2</f>
        <v>90</v>
      </c>
      <c r="M9" s="16">
        <f>L9*0.05</f>
        <v>4.5</v>
      </c>
      <c r="N9" s="16">
        <v>8</v>
      </c>
      <c r="O9" s="23">
        <f>N9*100/64*0.15</f>
        <v>1.875</v>
      </c>
      <c r="P9" s="16" t="s">
        <v>14</v>
      </c>
      <c r="Q9" s="23">
        <f>O9+M9+G9</f>
        <v>80.990359999999995</v>
      </c>
      <c r="R9" s="26" t="s">
        <v>176</v>
      </c>
    </row>
    <row r="10" spans="1:18" s="21" customFormat="1">
      <c r="A10" s="16">
        <v>9</v>
      </c>
      <c r="B10" s="16" t="s">
        <v>172</v>
      </c>
      <c r="C10" s="17" t="s">
        <v>30</v>
      </c>
      <c r="D10" s="16" t="s">
        <v>159</v>
      </c>
      <c r="E10" s="18">
        <v>3.9121999999999999</v>
      </c>
      <c r="F10" s="18" t="s">
        <v>114</v>
      </c>
      <c r="G10" s="18">
        <f>F10*0.8</f>
        <v>71.256399999999999</v>
      </c>
      <c r="H10" s="16">
        <v>93</v>
      </c>
      <c r="I10" s="19">
        <v>93.25</v>
      </c>
      <c r="J10" s="20" t="s">
        <v>158</v>
      </c>
      <c r="K10" s="23">
        <v>89</v>
      </c>
      <c r="L10" s="16">
        <f>(J10+K10)/2</f>
        <v>86</v>
      </c>
      <c r="M10" s="16">
        <f>L10*0.05</f>
        <v>4.3</v>
      </c>
      <c r="N10" s="16">
        <v>23</v>
      </c>
      <c r="O10" s="23">
        <f>N10*100/64*0.15</f>
        <v>5.390625</v>
      </c>
      <c r="P10" s="16" t="s">
        <v>27</v>
      </c>
      <c r="Q10" s="23">
        <f>O10+M10+G10</f>
        <v>80.947024999999996</v>
      </c>
      <c r="R10" s="26" t="s">
        <v>176</v>
      </c>
    </row>
    <row r="11" spans="1:18" s="21" customFormat="1">
      <c r="A11" s="16">
        <v>10</v>
      </c>
      <c r="B11" s="16" t="s">
        <v>172</v>
      </c>
      <c r="C11" s="17" t="s">
        <v>98</v>
      </c>
      <c r="D11" s="16" t="s">
        <v>8</v>
      </c>
      <c r="E11" s="18">
        <v>3.6442000000000001</v>
      </c>
      <c r="F11" s="18" t="s">
        <v>105</v>
      </c>
      <c r="G11" s="18">
        <f>F11*0.8</f>
        <v>68.912800000000004</v>
      </c>
      <c r="H11" s="16">
        <v>97.8</v>
      </c>
      <c r="I11" s="19">
        <v>97.75</v>
      </c>
      <c r="J11" s="20" t="s">
        <v>147</v>
      </c>
      <c r="K11" s="20" t="s">
        <v>153</v>
      </c>
      <c r="L11" s="16">
        <f>(J11+K11)/2</f>
        <v>84.5</v>
      </c>
      <c r="M11" s="16">
        <f>L11*0.05</f>
        <v>4.2250000000000005</v>
      </c>
      <c r="N11" s="16">
        <v>32</v>
      </c>
      <c r="O11" s="23">
        <f>N11*100/64*0.15</f>
        <v>7.5</v>
      </c>
      <c r="P11" s="16" t="s">
        <v>9</v>
      </c>
      <c r="Q11" s="23">
        <f>O11+M11+G11</f>
        <v>80.637799999999999</v>
      </c>
      <c r="R11" s="26" t="s">
        <v>176</v>
      </c>
    </row>
    <row r="12" spans="1:18" s="21" customFormat="1">
      <c r="A12" s="16">
        <v>11</v>
      </c>
      <c r="B12" s="16" t="s">
        <v>172</v>
      </c>
      <c r="C12" s="17" t="s">
        <v>61</v>
      </c>
      <c r="D12" s="16" t="s">
        <v>62</v>
      </c>
      <c r="E12" s="18">
        <v>3.9127999999999998</v>
      </c>
      <c r="F12" s="18" t="s">
        <v>130</v>
      </c>
      <c r="G12" s="18">
        <f>F12*0.8</f>
        <v>71.374319999999997</v>
      </c>
      <c r="H12" s="16">
        <v>94.3</v>
      </c>
      <c r="I12" s="19">
        <v>94.25</v>
      </c>
      <c r="J12" s="18" t="s">
        <v>153</v>
      </c>
      <c r="K12" s="18" t="s">
        <v>165</v>
      </c>
      <c r="L12" s="16">
        <f>(J12+K12)/2</f>
        <v>92</v>
      </c>
      <c r="M12" s="16">
        <f>L12*0.05</f>
        <v>4.6000000000000005</v>
      </c>
      <c r="N12" s="16">
        <v>18</v>
      </c>
      <c r="O12" s="23">
        <f>N12*100/64*0.15</f>
        <v>4.21875</v>
      </c>
      <c r="P12" s="16" t="s">
        <v>58</v>
      </c>
      <c r="Q12" s="23">
        <f>O12+M12+G12</f>
        <v>80.193070000000006</v>
      </c>
      <c r="R12" s="26" t="s">
        <v>176</v>
      </c>
    </row>
    <row r="13" spans="1:18" s="21" customFormat="1">
      <c r="A13" s="16">
        <v>12</v>
      </c>
      <c r="B13" s="16" t="s">
        <v>172</v>
      </c>
      <c r="C13" s="16" t="s">
        <v>77</v>
      </c>
      <c r="D13" s="16" t="s">
        <v>78</v>
      </c>
      <c r="E13" s="18">
        <v>3.5474000000000001</v>
      </c>
      <c r="F13" s="18" t="s">
        <v>139</v>
      </c>
      <c r="G13" s="18">
        <f>F13*0.8</f>
        <v>68.020480000000006</v>
      </c>
      <c r="H13" s="16">
        <v>95.8</v>
      </c>
      <c r="I13" s="19">
        <v>95.75</v>
      </c>
      <c r="J13" s="20" t="s">
        <v>148</v>
      </c>
      <c r="K13" s="18" t="s">
        <v>157</v>
      </c>
      <c r="L13" s="16">
        <f>(J13+K13)/2</f>
        <v>93</v>
      </c>
      <c r="M13" s="16">
        <f>L13*0.05</f>
        <v>4.6500000000000004</v>
      </c>
      <c r="N13" s="16">
        <v>32</v>
      </c>
      <c r="O13" s="23">
        <f>N13*100/64*0.15</f>
        <v>7.5</v>
      </c>
      <c r="P13" s="16" t="s">
        <v>79</v>
      </c>
      <c r="Q13" s="23">
        <f>O13+M13+G13</f>
        <v>80.170480000000012</v>
      </c>
      <c r="R13" s="26" t="s">
        <v>176</v>
      </c>
    </row>
    <row r="14" spans="1:18" s="21" customFormat="1">
      <c r="A14" s="16">
        <v>13</v>
      </c>
      <c r="B14" s="16" t="s">
        <v>172</v>
      </c>
      <c r="C14" s="17" t="s">
        <v>80</v>
      </c>
      <c r="D14" s="16" t="s">
        <v>81</v>
      </c>
      <c r="E14" s="18">
        <v>3.7538</v>
      </c>
      <c r="F14" s="18" t="s">
        <v>133</v>
      </c>
      <c r="G14" s="18">
        <f>F14*0.8</f>
        <v>69.538480000000007</v>
      </c>
      <c r="H14" s="16">
        <v>92.65</v>
      </c>
      <c r="I14" s="19">
        <v>92.65</v>
      </c>
      <c r="J14" s="18" t="s">
        <v>148</v>
      </c>
      <c r="K14" s="18" t="s">
        <v>157</v>
      </c>
      <c r="L14" s="16">
        <f>(J14+K14)/2</f>
        <v>93</v>
      </c>
      <c r="M14" s="16">
        <f>L14*0.05</f>
        <v>4.6500000000000004</v>
      </c>
      <c r="N14" s="16">
        <v>25</v>
      </c>
      <c r="O14" s="23">
        <f>N14*100/64*0.15</f>
        <v>5.859375</v>
      </c>
      <c r="P14" s="16" t="s">
        <v>82</v>
      </c>
      <c r="Q14" s="23">
        <f>O14+M14+G14</f>
        <v>80.047855000000013</v>
      </c>
      <c r="R14" s="26" t="s">
        <v>176</v>
      </c>
    </row>
    <row r="15" spans="1:18" s="21" customFormat="1">
      <c r="A15" s="16">
        <v>14</v>
      </c>
      <c r="B15" s="16" t="s">
        <v>47</v>
      </c>
      <c r="C15" s="22" t="s">
        <v>92</v>
      </c>
      <c r="D15" s="16" t="s">
        <v>48</v>
      </c>
      <c r="E15" s="18">
        <v>3.5468000000000002</v>
      </c>
      <c r="F15" s="18" t="s">
        <v>124</v>
      </c>
      <c r="G15" s="18">
        <f>F15*0.8</f>
        <v>68.723040000000012</v>
      </c>
      <c r="H15" s="16">
        <v>94</v>
      </c>
      <c r="I15" s="19">
        <v>96.75</v>
      </c>
      <c r="J15" s="18" t="s">
        <v>156</v>
      </c>
      <c r="K15" s="18" t="s">
        <v>149</v>
      </c>
      <c r="L15" s="16">
        <f>(J15+K15)/2</f>
        <v>97</v>
      </c>
      <c r="M15" s="16">
        <f>L15*0.05</f>
        <v>4.8500000000000005</v>
      </c>
      <c r="N15" s="16">
        <v>25</v>
      </c>
      <c r="O15" s="23">
        <f>N15*100/64*0.15</f>
        <v>5.859375</v>
      </c>
      <c r="P15" s="16" t="s">
        <v>49</v>
      </c>
      <c r="Q15" s="23">
        <f>O15+M15+G15</f>
        <v>79.43241500000002</v>
      </c>
      <c r="R15" s="26" t="s">
        <v>176</v>
      </c>
    </row>
    <row r="16" spans="1:18" s="21" customFormat="1">
      <c r="A16" s="16">
        <v>15</v>
      </c>
      <c r="B16" s="16" t="s">
        <v>172</v>
      </c>
      <c r="C16" s="17" t="s">
        <v>43</v>
      </c>
      <c r="D16" s="16" t="s">
        <v>44</v>
      </c>
      <c r="E16" s="18">
        <v>3.4780000000000002</v>
      </c>
      <c r="F16" s="18" t="s">
        <v>118</v>
      </c>
      <c r="G16" s="18">
        <f>F16*0.8</f>
        <v>67.456000000000003</v>
      </c>
      <c r="H16" s="16">
        <v>94.3</v>
      </c>
      <c r="I16" s="19">
        <v>94.25</v>
      </c>
      <c r="J16" s="18" t="s">
        <v>153</v>
      </c>
      <c r="K16" s="20" t="s">
        <v>163</v>
      </c>
      <c r="L16" s="16">
        <f>(J16+K16)/2</f>
        <v>93.5</v>
      </c>
      <c r="M16" s="16">
        <f>L16*0.05</f>
        <v>4.6749999999999998</v>
      </c>
      <c r="N16" s="16">
        <v>31</v>
      </c>
      <c r="O16" s="23">
        <f>N16*100/64*0.15</f>
        <v>7.265625</v>
      </c>
      <c r="P16" s="16" t="s">
        <v>38</v>
      </c>
      <c r="Q16" s="23">
        <f>O16+M16+G16</f>
        <v>79.396625</v>
      </c>
      <c r="R16" s="26" t="s">
        <v>176</v>
      </c>
    </row>
    <row r="17" spans="1:24">
      <c r="A17" s="6">
        <v>16</v>
      </c>
      <c r="B17" s="6" t="s">
        <v>172</v>
      </c>
      <c r="C17" s="8" t="s">
        <v>71</v>
      </c>
      <c r="D17" s="6" t="s">
        <v>72</v>
      </c>
      <c r="E17" s="13">
        <v>3.7827000000000002</v>
      </c>
      <c r="F17" s="13" t="s">
        <v>138</v>
      </c>
      <c r="G17" s="13">
        <f>F17*0.8</f>
        <v>70.215360000000004</v>
      </c>
      <c r="H17" s="6">
        <v>95.8</v>
      </c>
      <c r="I17" s="5">
        <v>95.15</v>
      </c>
      <c r="J17" s="14" t="s">
        <v>146</v>
      </c>
      <c r="K17" s="13" t="s">
        <v>157</v>
      </c>
      <c r="L17" s="6">
        <f>(J17+K17)/2</f>
        <v>93.5</v>
      </c>
      <c r="M17" s="6">
        <f>L17*0.05</f>
        <v>4.6749999999999998</v>
      </c>
      <c r="N17" s="6">
        <v>19</v>
      </c>
      <c r="O17" s="24">
        <f>N17*100/64*0.15</f>
        <v>4.453125</v>
      </c>
      <c r="P17" s="6" t="s">
        <v>73</v>
      </c>
      <c r="Q17" s="24">
        <f>O17+M17+G17</f>
        <v>79.343485000000001</v>
      </c>
      <c r="R17" s="7"/>
      <c r="S17" s="7"/>
      <c r="T17" s="7"/>
      <c r="U17" s="7"/>
      <c r="V17" s="7"/>
      <c r="W17" s="7"/>
      <c r="X17" s="7"/>
    </row>
    <row r="18" spans="1:24">
      <c r="A18" s="6">
        <v>17</v>
      </c>
      <c r="B18" s="6" t="s">
        <v>172</v>
      </c>
      <c r="C18" s="8" t="s">
        <v>36</v>
      </c>
      <c r="D18" s="6" t="s">
        <v>37</v>
      </c>
      <c r="E18" s="13">
        <v>4.2263000000000002</v>
      </c>
      <c r="F18" s="13" t="s">
        <v>119</v>
      </c>
      <c r="G18" s="13">
        <f>F18*0.8</f>
        <v>73.605119999999999</v>
      </c>
      <c r="H18" s="6">
        <v>91</v>
      </c>
      <c r="I18" s="5">
        <v>91</v>
      </c>
      <c r="J18" s="13" t="s">
        <v>161</v>
      </c>
      <c r="K18" s="13" t="s">
        <v>162</v>
      </c>
      <c r="L18" s="6">
        <f>(J18+K18)/2</f>
        <v>87</v>
      </c>
      <c r="M18" s="6">
        <f>L18*0.05</f>
        <v>4.3500000000000005</v>
      </c>
      <c r="N18" s="6">
        <v>5</v>
      </c>
      <c r="O18" s="24">
        <f>N18*100/64*0.15</f>
        <v>1.171875</v>
      </c>
      <c r="P18" s="6" t="s">
        <v>38</v>
      </c>
      <c r="Q18" s="24">
        <f>O18+M18+G18</f>
        <v>79.126994999999994</v>
      </c>
      <c r="R18" s="7"/>
      <c r="S18" s="7"/>
      <c r="T18" s="7"/>
      <c r="U18" s="7"/>
      <c r="V18" s="7"/>
      <c r="W18" s="7"/>
      <c r="X18" s="7"/>
    </row>
    <row r="19" spans="1:24">
      <c r="A19" s="6">
        <v>18</v>
      </c>
      <c r="B19" s="1" t="s">
        <v>47</v>
      </c>
      <c r="C19" s="4" t="s">
        <v>103</v>
      </c>
      <c r="D19" s="1" t="s">
        <v>52</v>
      </c>
      <c r="E19" s="10">
        <v>3.4167000000000001</v>
      </c>
      <c r="F19" s="10" t="s">
        <v>122</v>
      </c>
      <c r="G19" s="10">
        <f>F19*0.8</f>
        <v>67.102560000000011</v>
      </c>
      <c r="H19" s="1">
        <v>94.5</v>
      </c>
      <c r="I19" s="5">
        <v>94.5</v>
      </c>
      <c r="J19" s="10" t="s">
        <v>150</v>
      </c>
      <c r="K19" s="10" t="s">
        <v>148</v>
      </c>
      <c r="L19" s="1">
        <f>(J19+K19)/2</f>
        <v>88.5</v>
      </c>
      <c r="M19" s="1">
        <f>L19*0.05</f>
        <v>4.4249999999999998</v>
      </c>
      <c r="N19" s="1">
        <v>32</v>
      </c>
      <c r="O19" s="24">
        <f>N19*100/64*0.15</f>
        <v>7.5</v>
      </c>
      <c r="P19" s="1" t="s">
        <v>90</v>
      </c>
      <c r="Q19" s="24">
        <f>O19+M19+G19</f>
        <v>79.027560000000008</v>
      </c>
    </row>
    <row r="20" spans="1:24">
      <c r="A20" s="6">
        <v>19</v>
      </c>
      <c r="B20" s="1" t="s">
        <v>172</v>
      </c>
      <c r="C20" s="2" t="s">
        <v>22</v>
      </c>
      <c r="D20" s="1" t="s">
        <v>23</v>
      </c>
      <c r="E20" s="10">
        <v>3.7012999999999998</v>
      </c>
      <c r="F20" s="10" t="s">
        <v>112</v>
      </c>
      <c r="G20" s="10">
        <f>F20*0.8</f>
        <v>69.148720000000012</v>
      </c>
      <c r="H20" s="1">
        <v>91.3</v>
      </c>
      <c r="I20" s="5">
        <v>91.85</v>
      </c>
      <c r="J20" s="10" t="s">
        <v>147</v>
      </c>
      <c r="K20" s="12">
        <v>97</v>
      </c>
      <c r="L20" s="1">
        <f>(J20+K20)/2</f>
        <v>88.5</v>
      </c>
      <c r="M20" s="1">
        <f>L20*0.05</f>
        <v>4.4249999999999998</v>
      </c>
      <c r="N20" s="1">
        <v>21</v>
      </c>
      <c r="O20" s="24">
        <f>N20*100/64*0.15</f>
        <v>4.921875</v>
      </c>
      <c r="P20" s="1" t="s">
        <v>24</v>
      </c>
      <c r="Q20" s="24">
        <f>O20+M20+G20</f>
        <v>78.495595000000009</v>
      </c>
    </row>
    <row r="21" spans="1:24">
      <c r="A21" s="6">
        <v>20</v>
      </c>
      <c r="B21" s="1" t="s">
        <v>172</v>
      </c>
      <c r="C21" s="2" t="s">
        <v>39</v>
      </c>
      <c r="D21" s="1" t="s">
        <v>40</v>
      </c>
      <c r="E21" s="10">
        <v>3.5724</v>
      </c>
      <c r="F21" s="10" t="s">
        <v>121</v>
      </c>
      <c r="G21" s="10">
        <f>F21*0.8</f>
        <v>68.579520000000002</v>
      </c>
      <c r="H21" s="1">
        <v>94</v>
      </c>
      <c r="I21" s="5">
        <v>96.75</v>
      </c>
      <c r="J21" s="10" t="s">
        <v>162</v>
      </c>
      <c r="K21" s="11" t="s">
        <v>163</v>
      </c>
      <c r="L21" s="1">
        <f>(J21+K21)/2</f>
        <v>95</v>
      </c>
      <c r="M21" s="1">
        <f>L21*0.05</f>
        <v>4.75</v>
      </c>
      <c r="N21" s="1">
        <v>19</v>
      </c>
      <c r="O21" s="24">
        <f>N21*100/64*0.15</f>
        <v>4.453125</v>
      </c>
      <c r="P21" s="1" t="s">
        <v>38</v>
      </c>
      <c r="Q21" s="24">
        <f>O21+M21+G21</f>
        <v>77.782645000000002</v>
      </c>
    </row>
    <row r="22" spans="1:24">
      <c r="A22" s="6">
        <v>21</v>
      </c>
      <c r="B22" s="1" t="s">
        <v>172</v>
      </c>
      <c r="C22" s="2" t="s">
        <v>100</v>
      </c>
      <c r="D22" s="1" t="s">
        <v>15</v>
      </c>
      <c r="E22" s="10">
        <v>3.3858999999999999</v>
      </c>
      <c r="F22" s="10" t="s">
        <v>104</v>
      </c>
      <c r="G22" s="10">
        <f>F22*0.8</f>
        <v>67.487200000000001</v>
      </c>
      <c r="H22" s="1">
        <v>97.7</v>
      </c>
      <c r="I22" s="5">
        <v>97.7</v>
      </c>
      <c r="J22" s="10" t="s">
        <v>146</v>
      </c>
      <c r="K22" s="10" t="s">
        <v>149</v>
      </c>
      <c r="L22" s="1">
        <f>(J22+K22)/2</f>
        <v>95.5</v>
      </c>
      <c r="M22" s="1">
        <f>L22*0.05</f>
        <v>4.7750000000000004</v>
      </c>
      <c r="N22" s="1">
        <v>23</v>
      </c>
      <c r="O22" s="24">
        <f>N22*100/64*0.15</f>
        <v>5.390625</v>
      </c>
      <c r="P22" s="1" t="s">
        <v>16</v>
      </c>
      <c r="Q22" s="24">
        <f>O22+M22+G22</f>
        <v>77.652825000000007</v>
      </c>
    </row>
    <row r="23" spans="1:24">
      <c r="A23" s="6">
        <v>22</v>
      </c>
      <c r="B23" s="1" t="s">
        <v>47</v>
      </c>
      <c r="C23" s="2" t="s">
        <v>59</v>
      </c>
      <c r="D23" s="1" t="s">
        <v>60</v>
      </c>
      <c r="E23" s="10">
        <v>3.8262999999999998</v>
      </c>
      <c r="F23" s="10" t="s">
        <v>129</v>
      </c>
      <c r="G23" s="10">
        <f>F23*0.8</f>
        <v>69.948720000000009</v>
      </c>
      <c r="H23" s="1">
        <v>94</v>
      </c>
      <c r="I23" s="5">
        <v>94</v>
      </c>
      <c r="J23" s="10" t="s">
        <v>158</v>
      </c>
      <c r="K23" s="10" t="s">
        <v>156</v>
      </c>
      <c r="L23" s="1">
        <f>(J23+K23)/2</f>
        <v>88.5</v>
      </c>
      <c r="M23" s="1">
        <f>L23*0.05</f>
        <v>4.4249999999999998</v>
      </c>
      <c r="N23" s="1">
        <v>13</v>
      </c>
      <c r="O23" s="24">
        <f>N23*100/64*0.15</f>
        <v>3.046875</v>
      </c>
      <c r="P23" s="1" t="s">
        <v>58</v>
      </c>
      <c r="Q23" s="24">
        <f>O23+M23+G23</f>
        <v>77.420595000000006</v>
      </c>
    </row>
    <row r="24" spans="1:24">
      <c r="A24" s="6">
        <v>23</v>
      </c>
      <c r="B24" s="1" t="s">
        <v>172</v>
      </c>
      <c r="C24" s="2" t="s">
        <v>10</v>
      </c>
      <c r="D24" s="1" t="s">
        <v>11</v>
      </c>
      <c r="E24" s="10">
        <v>3.8435999999999999</v>
      </c>
      <c r="F24" s="10" t="s">
        <v>108</v>
      </c>
      <c r="G24" s="10">
        <f>F24*0.8</f>
        <v>70.984639999999999</v>
      </c>
      <c r="H24" s="1">
        <v>90</v>
      </c>
      <c r="I24" s="5">
        <v>90</v>
      </c>
      <c r="J24" s="11" t="s">
        <v>149</v>
      </c>
      <c r="K24" s="11" t="s">
        <v>149</v>
      </c>
      <c r="L24" s="1">
        <f>(J24+K24)/2</f>
        <v>100</v>
      </c>
      <c r="M24" s="1">
        <f>L24*0.05</f>
        <v>5</v>
      </c>
      <c r="N24" s="1">
        <v>5</v>
      </c>
      <c r="O24" s="24">
        <f>N24*100/64*0.15</f>
        <v>1.171875</v>
      </c>
      <c r="P24" s="1" t="s">
        <v>12</v>
      </c>
      <c r="Q24" s="24">
        <f>O24+M24+G24</f>
        <v>77.156514999999999</v>
      </c>
    </row>
    <row r="25" spans="1:24">
      <c r="A25" s="6">
        <v>24</v>
      </c>
      <c r="B25" s="1" t="s">
        <v>172</v>
      </c>
      <c r="C25" s="2" t="s">
        <v>41</v>
      </c>
      <c r="D25" s="1" t="s">
        <v>42</v>
      </c>
      <c r="E25" s="10">
        <v>3.7250000000000001</v>
      </c>
      <c r="F25" s="10" t="s">
        <v>117</v>
      </c>
      <c r="G25" s="10">
        <f>F25*0.8</f>
        <v>69.507680000000008</v>
      </c>
      <c r="H25" s="1">
        <v>93.5</v>
      </c>
      <c r="I25" s="5">
        <v>93.5</v>
      </c>
      <c r="J25" s="10" t="s">
        <v>160</v>
      </c>
      <c r="K25" s="11" t="s">
        <v>149</v>
      </c>
      <c r="L25" s="1">
        <f>(J25+K25)/2</f>
        <v>99.5</v>
      </c>
      <c r="M25" s="1">
        <f>L25*0.05</f>
        <v>4.9750000000000005</v>
      </c>
      <c r="N25" s="1">
        <v>11</v>
      </c>
      <c r="O25" s="24">
        <f>N25*100/64*0.15</f>
        <v>2.578125</v>
      </c>
      <c r="P25" s="1" t="s">
        <v>38</v>
      </c>
      <c r="Q25" s="24">
        <f>O25+M25+G25</f>
        <v>77.060805000000002</v>
      </c>
    </row>
    <row r="26" spans="1:24">
      <c r="A26" s="6">
        <v>25</v>
      </c>
      <c r="B26" s="1" t="s">
        <v>172</v>
      </c>
      <c r="C26" s="2" t="s">
        <v>68</v>
      </c>
      <c r="D26" s="1" t="s">
        <v>69</v>
      </c>
      <c r="E26" s="10">
        <v>3.8121999999999998</v>
      </c>
      <c r="F26" s="10" t="s">
        <v>136</v>
      </c>
      <c r="G26" s="10">
        <f>F26*0.8</f>
        <v>70.567600000000013</v>
      </c>
      <c r="H26" s="1">
        <v>96.3</v>
      </c>
      <c r="I26" s="5">
        <v>96.25</v>
      </c>
      <c r="J26" s="11" t="s">
        <v>153</v>
      </c>
      <c r="K26" s="12">
        <v>92</v>
      </c>
      <c r="L26" s="1">
        <f>(J26+K26)/2</f>
        <v>90.5</v>
      </c>
      <c r="M26" s="1">
        <f>L26*0.05</f>
        <v>4.5250000000000004</v>
      </c>
      <c r="N26" s="1">
        <v>5</v>
      </c>
      <c r="O26" s="24">
        <f>N26*100/64*0.15</f>
        <v>1.171875</v>
      </c>
      <c r="P26" s="1" t="s">
        <v>70</v>
      </c>
      <c r="Q26" s="24">
        <f>O26+M26+G26</f>
        <v>76.264475000000019</v>
      </c>
    </row>
    <row r="27" spans="1:24">
      <c r="A27" s="6">
        <v>26</v>
      </c>
      <c r="B27" s="1" t="s">
        <v>172</v>
      </c>
      <c r="C27" s="2" t="s">
        <v>28</v>
      </c>
      <c r="D27" s="1" t="s">
        <v>29</v>
      </c>
      <c r="E27" s="10">
        <v>3.6141000000000001</v>
      </c>
      <c r="F27" s="10" t="s">
        <v>116</v>
      </c>
      <c r="G27" s="10">
        <f>F27*0.8</f>
        <v>68.979520000000008</v>
      </c>
      <c r="H27" s="1">
        <v>97.7</v>
      </c>
      <c r="I27" s="5">
        <v>97.7</v>
      </c>
      <c r="J27" s="10" t="s">
        <v>146</v>
      </c>
      <c r="K27" s="10" t="s">
        <v>151</v>
      </c>
      <c r="L27" s="1">
        <f>(J27+K27)/2</f>
        <v>92</v>
      </c>
      <c r="M27" s="1">
        <f>L27*0.05</f>
        <v>4.6000000000000005</v>
      </c>
      <c r="N27" s="1">
        <v>9</v>
      </c>
      <c r="O27" s="24">
        <f>N27*100/64*0.15</f>
        <v>2.109375</v>
      </c>
      <c r="P27" s="1" t="s">
        <v>24</v>
      </c>
      <c r="Q27" s="24">
        <f>O27+M27+G27</f>
        <v>75.688895000000002</v>
      </c>
    </row>
    <row r="28" spans="1:24">
      <c r="A28" s="6">
        <v>27</v>
      </c>
      <c r="B28" s="1" t="s">
        <v>172</v>
      </c>
      <c r="C28" s="8" t="s">
        <v>102</v>
      </c>
      <c r="D28" s="6" t="s">
        <v>21</v>
      </c>
      <c r="E28" s="13">
        <v>3.2814000000000001</v>
      </c>
      <c r="F28" s="13" t="s">
        <v>110</v>
      </c>
      <c r="G28" s="10">
        <f>F28*0.8</f>
        <v>66.466639999999998</v>
      </c>
      <c r="H28" s="6">
        <v>96</v>
      </c>
      <c r="I28" s="5">
        <v>96.1</v>
      </c>
      <c r="J28" s="14" t="s">
        <v>151</v>
      </c>
      <c r="K28" s="14" t="s">
        <v>155</v>
      </c>
      <c r="L28" s="1">
        <f>(J28+K28)/2</f>
        <v>89.5</v>
      </c>
      <c r="M28" s="1">
        <f>L28*0.05</f>
        <v>4.4750000000000005</v>
      </c>
      <c r="N28" s="6">
        <v>20</v>
      </c>
      <c r="O28" s="24">
        <f>N28*100/64*0.15</f>
        <v>4.6875</v>
      </c>
      <c r="P28" s="6" t="s">
        <v>14</v>
      </c>
      <c r="Q28" s="24">
        <f>O28+M28+G28</f>
        <v>75.629140000000007</v>
      </c>
    </row>
    <row r="29" spans="1:24">
      <c r="A29" s="6">
        <v>28</v>
      </c>
      <c r="B29" s="1" t="s">
        <v>47</v>
      </c>
      <c r="C29" s="2" t="s">
        <v>63</v>
      </c>
      <c r="D29" s="1" t="s">
        <v>64</v>
      </c>
      <c r="E29" s="10">
        <v>3.8795000000000002</v>
      </c>
      <c r="F29" s="10" t="s">
        <v>131</v>
      </c>
      <c r="G29" s="10">
        <f>F29*0.8</f>
        <v>70.687200000000004</v>
      </c>
      <c r="H29" s="1">
        <v>90</v>
      </c>
      <c r="I29" s="5">
        <v>90.4</v>
      </c>
      <c r="J29" s="11" t="s">
        <v>164</v>
      </c>
      <c r="K29" s="1">
        <v>89</v>
      </c>
      <c r="L29" s="1">
        <f>(J29+K29)/2</f>
        <v>88.5</v>
      </c>
      <c r="M29" s="1">
        <f>L29*0.05</f>
        <v>4.4249999999999998</v>
      </c>
      <c r="N29" s="1">
        <v>0</v>
      </c>
      <c r="O29" s="24">
        <f>N29*100/64*0.15</f>
        <v>0</v>
      </c>
      <c r="P29" s="1" t="s">
        <v>65</v>
      </c>
      <c r="Q29" s="24">
        <f>O29+M29+G29</f>
        <v>75.112200000000001</v>
      </c>
    </row>
    <row r="30" spans="1:24">
      <c r="A30" s="6">
        <v>29</v>
      </c>
      <c r="B30" s="1" t="s">
        <v>172</v>
      </c>
      <c r="C30" s="2" t="s">
        <v>74</v>
      </c>
      <c r="D30" s="1" t="s">
        <v>75</v>
      </c>
      <c r="E30" s="10">
        <v>3.4199000000000002</v>
      </c>
      <c r="F30" s="10" t="s">
        <v>137</v>
      </c>
      <c r="G30" s="10">
        <f>F30*0.8</f>
        <v>66.851280000000003</v>
      </c>
      <c r="H30" s="1">
        <v>92</v>
      </c>
      <c r="I30" s="5">
        <v>93.25</v>
      </c>
      <c r="J30" s="11" t="s">
        <v>161</v>
      </c>
      <c r="K30" s="10" t="s">
        <v>147</v>
      </c>
      <c r="L30" s="1">
        <f>(J30+K30)/2</f>
        <v>81</v>
      </c>
      <c r="M30" s="1">
        <f>L30*0.05</f>
        <v>4.05</v>
      </c>
      <c r="N30" s="1">
        <v>17</v>
      </c>
      <c r="O30" s="24">
        <f>N30*100/64*0.15</f>
        <v>3.984375</v>
      </c>
      <c r="P30" s="3" t="s">
        <v>76</v>
      </c>
      <c r="Q30" s="24">
        <f>O30+M30+G30</f>
        <v>74.885655</v>
      </c>
    </row>
    <row r="31" spans="1:24">
      <c r="A31" s="6">
        <v>30</v>
      </c>
      <c r="B31" s="1" t="s">
        <v>172</v>
      </c>
      <c r="C31" s="2" t="s">
        <v>31</v>
      </c>
      <c r="D31" s="1" t="s">
        <v>32</v>
      </c>
      <c r="E31" s="10">
        <v>3.8275999999999999</v>
      </c>
      <c r="F31" s="10" t="s">
        <v>115</v>
      </c>
      <c r="G31" s="10">
        <f>F31*0.8</f>
        <v>70.394880000000001</v>
      </c>
      <c r="H31" s="1">
        <v>92</v>
      </c>
      <c r="I31" s="5">
        <v>92</v>
      </c>
      <c r="J31" s="11" t="s">
        <v>147</v>
      </c>
      <c r="K31" s="11" t="s">
        <v>154</v>
      </c>
      <c r="L31" s="1">
        <f>(J31+K31)/2</f>
        <v>82</v>
      </c>
      <c r="M31" s="1">
        <f>L31*0.05</f>
        <v>4.1000000000000005</v>
      </c>
      <c r="N31" s="1">
        <v>0</v>
      </c>
      <c r="O31" s="24">
        <f>N31*100/64*0.15</f>
        <v>0</v>
      </c>
      <c r="P31" s="1" t="s">
        <v>33</v>
      </c>
      <c r="Q31" s="24">
        <f>O31+M31+G31</f>
        <v>74.494879999999995</v>
      </c>
    </row>
    <row r="32" spans="1:24">
      <c r="A32" s="6">
        <v>31</v>
      </c>
      <c r="B32" s="1" t="s">
        <v>172</v>
      </c>
      <c r="C32" s="2" t="s">
        <v>45</v>
      </c>
      <c r="D32" s="1" t="s">
        <v>46</v>
      </c>
      <c r="E32" s="10">
        <v>3.6385000000000001</v>
      </c>
      <c r="F32" s="10" t="s">
        <v>120</v>
      </c>
      <c r="G32" s="10">
        <f>F32*0.8</f>
        <v>68.584640000000007</v>
      </c>
      <c r="H32" s="1">
        <v>94</v>
      </c>
      <c r="I32" s="5">
        <v>94.5</v>
      </c>
      <c r="J32" s="11" t="s">
        <v>162</v>
      </c>
      <c r="K32" s="12">
        <v>93</v>
      </c>
      <c r="L32" s="1">
        <f>(J32+K32)/2</f>
        <v>92.5</v>
      </c>
      <c r="M32" s="1">
        <f>L32*0.05</f>
        <v>4.625</v>
      </c>
      <c r="N32" s="6">
        <v>0</v>
      </c>
      <c r="O32" s="24">
        <f>N32*100/64*0.15</f>
        <v>0</v>
      </c>
      <c r="P32" s="1" t="s">
        <v>38</v>
      </c>
      <c r="Q32" s="24">
        <f>O32+M32+G32</f>
        <v>73.209640000000007</v>
      </c>
    </row>
    <row r="33" spans="1:17">
      <c r="A33" s="6">
        <v>32</v>
      </c>
      <c r="B33" s="1" t="s">
        <v>172</v>
      </c>
      <c r="C33" s="2" t="s">
        <v>99</v>
      </c>
      <c r="D33" s="1" t="s">
        <v>19</v>
      </c>
      <c r="E33" s="10">
        <v>3.0550999999999999</v>
      </c>
      <c r="F33" s="10" t="s">
        <v>106</v>
      </c>
      <c r="G33" s="10">
        <f>F33*0.8</f>
        <v>64.107680000000002</v>
      </c>
      <c r="H33" s="1">
        <v>98.5</v>
      </c>
      <c r="I33" s="5">
        <v>98.5</v>
      </c>
      <c r="J33" s="10" t="s">
        <v>147</v>
      </c>
      <c r="K33" s="10" t="s">
        <v>154</v>
      </c>
      <c r="L33" s="1">
        <f>(J33+K33)/2</f>
        <v>82</v>
      </c>
      <c r="M33" s="1">
        <f>L33*0.05</f>
        <v>4.1000000000000005</v>
      </c>
      <c r="N33" s="6">
        <v>0</v>
      </c>
      <c r="O33" s="24">
        <f>N33*100/64*0.15</f>
        <v>0</v>
      </c>
      <c r="P33" s="1" t="s">
        <v>20</v>
      </c>
      <c r="Q33" s="24">
        <f>O33+M33+G33</f>
        <v>68.207679999999996</v>
      </c>
    </row>
    <row r="34" spans="1:17">
      <c r="O34" s="15"/>
      <c r="P34" s="15"/>
    </row>
  </sheetData>
  <phoneticPr fontId="1" type="noConversion"/>
  <pageMargins left="0.69930555555555596" right="0.69930555555555596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FC3DC8-B9B5-4598-B558-237134C9BB67}">
  <dimension ref="A1:S4"/>
  <sheetViews>
    <sheetView workbookViewId="0">
      <selection activeCell="B33" sqref="B33"/>
    </sheetView>
  </sheetViews>
  <sheetFormatPr defaultRowHeight="13.5"/>
  <cols>
    <col min="2" max="2" width="13" bestFit="1" customWidth="1"/>
    <col min="4" max="4" width="8.875" customWidth="1"/>
    <col min="5" max="6" width="13" bestFit="1" customWidth="1"/>
    <col min="7" max="7" width="17" bestFit="1" customWidth="1"/>
    <col min="8" max="8" width="11" customWidth="1"/>
    <col min="9" max="9" width="18.375" customWidth="1"/>
    <col min="10" max="10" width="18.375" bestFit="1" customWidth="1"/>
    <col min="11" max="12" width="11" bestFit="1" customWidth="1"/>
    <col min="13" max="14" width="13" bestFit="1" customWidth="1"/>
    <col min="15" max="15" width="11" bestFit="1" customWidth="1"/>
    <col min="16" max="17" width="13" bestFit="1" customWidth="1"/>
    <col min="18" max="18" width="12.75" bestFit="1" customWidth="1"/>
    <col min="19" max="19" width="29.625" bestFit="1" customWidth="1"/>
  </cols>
  <sheetData>
    <row r="1" spans="1:19">
      <c r="A1" s="1" t="s">
        <v>0</v>
      </c>
      <c r="B1" s="1" t="s">
        <v>1</v>
      </c>
      <c r="C1" s="1" t="s">
        <v>2</v>
      </c>
      <c r="D1" s="1" t="s">
        <v>3</v>
      </c>
      <c r="E1" s="1" t="s">
        <v>140</v>
      </c>
      <c r="F1" s="1" t="s">
        <v>141</v>
      </c>
      <c r="G1" s="1" t="s">
        <v>170</v>
      </c>
      <c r="H1" s="1" t="s">
        <v>4</v>
      </c>
      <c r="I1" s="1" t="s">
        <v>142</v>
      </c>
      <c r="J1" s="1" t="s">
        <v>5</v>
      </c>
      <c r="K1" s="1" t="s">
        <v>143</v>
      </c>
      <c r="L1" s="1" t="s">
        <v>144</v>
      </c>
      <c r="M1" s="1" t="s">
        <v>167</v>
      </c>
      <c r="N1" s="1" t="s">
        <v>169</v>
      </c>
      <c r="O1" s="1" t="s">
        <v>6</v>
      </c>
      <c r="P1" s="1" t="s">
        <v>145</v>
      </c>
      <c r="Q1" s="9" t="s">
        <v>168</v>
      </c>
      <c r="R1" s="9" t="s">
        <v>171</v>
      </c>
    </row>
    <row r="2" spans="1:19">
      <c r="A2" s="16">
        <v>1</v>
      </c>
      <c r="B2" s="16" t="s">
        <v>54</v>
      </c>
      <c r="C2" s="22" t="s">
        <v>96</v>
      </c>
      <c r="D2" s="16" t="s">
        <v>55</v>
      </c>
      <c r="E2" s="18">
        <v>4.1768999999999998</v>
      </c>
      <c r="F2" s="18" t="s">
        <v>125</v>
      </c>
      <c r="G2" s="18">
        <f>F2*0.85</f>
        <v>77.616985</v>
      </c>
      <c r="H2" s="16">
        <v>95.5</v>
      </c>
      <c r="I2" s="19">
        <v>95.5</v>
      </c>
      <c r="J2" s="16" t="s">
        <v>91</v>
      </c>
      <c r="K2" s="18" t="s">
        <v>164</v>
      </c>
      <c r="L2" s="23">
        <v>94</v>
      </c>
      <c r="M2" s="16">
        <v>91</v>
      </c>
      <c r="N2" s="16">
        <f>M2*0.1</f>
        <v>9.1</v>
      </c>
      <c r="O2" s="16">
        <v>52</v>
      </c>
      <c r="P2" s="16">
        <v>52</v>
      </c>
      <c r="Q2" s="23">
        <f>P2*100/71*0.05</f>
        <v>3.6619718309859155</v>
      </c>
      <c r="R2" s="23">
        <f>Q2+N2+G2</f>
        <v>90.378956830985913</v>
      </c>
      <c r="S2" s="26" t="s">
        <v>178</v>
      </c>
    </row>
    <row r="3" spans="1:19">
      <c r="A3" s="16">
        <v>2</v>
      </c>
      <c r="B3" s="16" t="s">
        <v>54</v>
      </c>
      <c r="C3" s="22" t="s">
        <v>97</v>
      </c>
      <c r="D3" s="16" t="s">
        <v>56</v>
      </c>
      <c r="E3" s="18">
        <v>3.7736999999999998</v>
      </c>
      <c r="F3" s="18" t="s">
        <v>128</v>
      </c>
      <c r="G3" s="18">
        <f>F3*0.85</f>
        <v>74.898089999999996</v>
      </c>
      <c r="H3" s="16">
        <v>93.5</v>
      </c>
      <c r="I3" s="19">
        <v>93.5</v>
      </c>
      <c r="J3" s="16" t="s">
        <v>57</v>
      </c>
      <c r="K3" s="18" t="s">
        <v>151</v>
      </c>
      <c r="L3" s="20" t="s">
        <v>156</v>
      </c>
      <c r="M3" s="16">
        <v>93.5</v>
      </c>
      <c r="N3" s="16">
        <f>M3*0.1</f>
        <v>9.35</v>
      </c>
      <c r="O3" s="16">
        <v>71</v>
      </c>
      <c r="P3" s="16">
        <v>71</v>
      </c>
      <c r="Q3" s="23">
        <f>P3*100/71*0.05</f>
        <v>5</v>
      </c>
      <c r="R3" s="23">
        <f>Q3+N3+G3</f>
        <v>89.248089999999991</v>
      </c>
      <c r="S3" s="26" t="s">
        <v>178</v>
      </c>
    </row>
    <row r="4" spans="1:19">
      <c r="A4" s="1">
        <v>3</v>
      </c>
      <c r="B4" s="1" t="s">
        <v>173</v>
      </c>
      <c r="C4" s="2" t="s">
        <v>86</v>
      </c>
      <c r="D4" s="1" t="s">
        <v>87</v>
      </c>
      <c r="E4" s="10">
        <v>3.7589999999999999</v>
      </c>
      <c r="F4" s="10" t="s">
        <v>135</v>
      </c>
      <c r="G4" s="10">
        <f>F4*0.85</f>
        <v>74.206104999999994</v>
      </c>
      <c r="H4" s="1">
        <v>94.6</v>
      </c>
      <c r="I4" s="5">
        <v>94.6</v>
      </c>
      <c r="J4" s="1" t="s">
        <v>88</v>
      </c>
      <c r="K4" s="11" t="s">
        <v>150</v>
      </c>
      <c r="L4" s="11" t="s">
        <v>162</v>
      </c>
      <c r="M4" s="1">
        <v>89.5</v>
      </c>
      <c r="N4" s="1">
        <f>M4*0.1</f>
        <v>8.9500000000000011</v>
      </c>
      <c r="O4" s="1">
        <v>23</v>
      </c>
      <c r="P4" s="1">
        <v>23</v>
      </c>
      <c r="Q4" s="12">
        <f>P4*100/71*0.05</f>
        <v>1.619718309859155</v>
      </c>
      <c r="R4" s="12">
        <f>Q4+N4+G4</f>
        <v>84.775823309859149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9D8111-E42F-4EAB-BD35-4480448920D2}">
  <dimension ref="A1:R2"/>
  <sheetViews>
    <sheetView tabSelected="1" workbookViewId="0">
      <selection activeCell="C13" sqref="C12:C13"/>
    </sheetView>
  </sheetViews>
  <sheetFormatPr defaultRowHeight="13.5"/>
  <cols>
    <col min="2" max="2" width="13" bestFit="1" customWidth="1"/>
    <col min="3" max="3" width="9.5" bestFit="1" customWidth="1"/>
    <col min="4" max="4" width="5.25" bestFit="1" customWidth="1"/>
    <col min="5" max="7" width="13" bestFit="1" customWidth="1"/>
    <col min="8" max="8" width="11" bestFit="1" customWidth="1"/>
    <col min="9" max="10" width="18.375" bestFit="1" customWidth="1"/>
    <col min="11" max="12" width="11" bestFit="1" customWidth="1"/>
    <col min="13" max="14" width="13" bestFit="1" customWidth="1"/>
    <col min="15" max="15" width="11" bestFit="1" customWidth="1"/>
    <col min="16" max="16" width="12.75" bestFit="1" customWidth="1"/>
    <col min="17" max="17" width="19.5" customWidth="1"/>
    <col min="18" max="18" width="25.5" bestFit="1" customWidth="1"/>
  </cols>
  <sheetData>
    <row r="1" spans="1:18">
      <c r="A1" s="1" t="s">
        <v>0</v>
      </c>
      <c r="B1" s="1" t="s">
        <v>1</v>
      </c>
      <c r="C1" s="1" t="s">
        <v>2</v>
      </c>
      <c r="D1" s="1" t="s">
        <v>3</v>
      </c>
      <c r="E1" s="1" t="s">
        <v>140</v>
      </c>
      <c r="F1" s="1" t="s">
        <v>141</v>
      </c>
      <c r="G1" s="1" t="s">
        <v>170</v>
      </c>
      <c r="H1" s="1" t="s">
        <v>4</v>
      </c>
      <c r="I1" s="1" t="s">
        <v>142</v>
      </c>
      <c r="J1" s="1" t="s">
        <v>5</v>
      </c>
      <c r="K1" s="1" t="s">
        <v>143</v>
      </c>
      <c r="L1" s="1" t="s">
        <v>144</v>
      </c>
      <c r="M1" s="1" t="s">
        <v>167</v>
      </c>
      <c r="N1" s="1" t="s">
        <v>169</v>
      </c>
      <c r="O1" s="1" t="s">
        <v>6</v>
      </c>
      <c r="P1" s="9" t="s">
        <v>168</v>
      </c>
      <c r="Q1" s="9" t="s">
        <v>171</v>
      </c>
    </row>
    <row r="2" spans="1:18">
      <c r="A2" s="16">
        <v>1</v>
      </c>
      <c r="B2" s="16" t="s">
        <v>174</v>
      </c>
      <c r="C2" s="17" t="s">
        <v>101</v>
      </c>
      <c r="D2" s="16" t="s">
        <v>17</v>
      </c>
      <c r="E2" s="18">
        <v>4.0212000000000003</v>
      </c>
      <c r="F2" s="18" t="s">
        <v>107</v>
      </c>
      <c r="G2" s="18">
        <f>F2*0.8</f>
        <v>72.025680000000008</v>
      </c>
      <c r="H2" s="16">
        <v>90.25</v>
      </c>
      <c r="I2" s="19">
        <v>90.25</v>
      </c>
      <c r="J2" s="16" t="s">
        <v>18</v>
      </c>
      <c r="K2" s="18" t="s">
        <v>148</v>
      </c>
      <c r="L2" s="18" t="s">
        <v>149</v>
      </c>
      <c r="M2" s="16">
        <v>95</v>
      </c>
      <c r="N2" s="16">
        <f>M2*0.05</f>
        <v>4.75</v>
      </c>
      <c r="O2" s="16">
        <v>26</v>
      </c>
      <c r="P2" s="23">
        <v>15</v>
      </c>
      <c r="Q2" s="23">
        <f>P2+N2+G2</f>
        <v>91.775680000000008</v>
      </c>
      <c r="R2" s="26" t="s">
        <v>179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三好学生</vt:lpstr>
      <vt:lpstr>优秀学生干部</vt:lpstr>
      <vt:lpstr>三好学生标兵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liuzt</dc:creator>
  <cp:lastModifiedBy>侯煜淋</cp:lastModifiedBy>
  <dcterms:created xsi:type="dcterms:W3CDTF">2006-09-16T00:00:00Z</dcterms:created>
  <dcterms:modified xsi:type="dcterms:W3CDTF">2022-09-19T07:36:45Z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B91FF960867F4F93929DE5DF2884DCBB</vt:lpwstr>
  </property>
</Properties>
</file>